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00" windowHeight="7365" tabRatio="783" activeTab="8"/>
  </bookViews>
  <sheets>
    <sheet name="Инструкция" sheetId="10" r:id="rId1"/>
    <sheet name="2 класс" sheetId="20" r:id="rId2"/>
    <sheet name="3 класс" sheetId="19" r:id="rId3"/>
    <sheet name="4 класс" sheetId="18" r:id="rId4"/>
    <sheet name="5 класс" sheetId="5" r:id="rId5"/>
    <sheet name="6 класс" sheetId="12" r:id="rId6"/>
    <sheet name="7 класс" sheetId="13" r:id="rId7"/>
    <sheet name="8 класс" sheetId="14" r:id="rId8"/>
    <sheet name="9 класс" sheetId="15" r:id="rId9"/>
    <sheet name="10 класс" sheetId="16" r:id="rId10"/>
    <sheet name="11 класс" sheetId="17" r:id="rId11"/>
    <sheet name="Сводная" sheetId="11" r:id="rId12"/>
  </sheets>
  <definedNames>
    <definedName name="_xlnm._FilterDatabase" localSheetId="9" hidden="1">'10 класс'!$C$10:$S$10</definedName>
    <definedName name="_xlnm._FilterDatabase" localSheetId="10" hidden="1">'11 класс'!$C$10:$S$10</definedName>
    <definedName name="_xlnm._FilterDatabase" localSheetId="1" hidden="1">'2 класс'!$C$10:$S$10</definedName>
    <definedName name="_xlnm._FilterDatabase" localSheetId="2" hidden="1">'3 класс'!$C$10:$S$10</definedName>
    <definedName name="_xlnm._FilterDatabase" localSheetId="3" hidden="1">'4 класс'!$C$10:$S$10</definedName>
    <definedName name="_xlnm._FilterDatabase" localSheetId="4" hidden="1">'5 класс'!$C$10:$S$10</definedName>
    <definedName name="_xlnm._FilterDatabase" localSheetId="5" hidden="1">'6 класс'!$C$10:$S$10</definedName>
    <definedName name="_xlnm._FilterDatabase" localSheetId="6" hidden="1">'7 класс'!$C$10:$S$10</definedName>
    <definedName name="_xlnm._FilterDatabase" localSheetId="7" hidden="1">'8 класс'!$C$10:$S$10</definedName>
    <definedName name="_xlnm._FilterDatabase" localSheetId="8" hidden="1">'9 класс'!$C$10:$S$10</definedName>
    <definedName name="closed" localSheetId="9">#REF!</definedName>
    <definedName name="closed" localSheetId="10">#REF!</definedName>
    <definedName name="closed" localSheetId="1">#REF!</definedName>
    <definedName name="closed" localSheetId="2">#REF!</definedName>
    <definedName name="closed" localSheetId="3">#REF!</definedName>
    <definedName name="closed" localSheetId="5">#REF!</definedName>
    <definedName name="closed" localSheetId="7">#REF!</definedName>
    <definedName name="closed" localSheetId="8">#REF!</definedName>
    <definedName name="closed">#REF!</definedName>
    <definedName name="location" localSheetId="9">#REF!</definedName>
    <definedName name="location" localSheetId="10">#REF!</definedName>
    <definedName name="location" localSheetId="1">#REF!</definedName>
    <definedName name="location" localSheetId="2">#REF!</definedName>
    <definedName name="location" localSheetId="3">#REF!</definedName>
    <definedName name="location" localSheetId="5">#REF!</definedName>
    <definedName name="location" localSheetId="7">#REF!</definedName>
    <definedName name="location" localSheetId="8">#REF!</definedName>
    <definedName name="location">#REF!</definedName>
    <definedName name="school_type" localSheetId="9">'10 класс'!$B$2:$B$6</definedName>
    <definedName name="school_type" localSheetId="10">'11 класс'!$B$2:$B$6</definedName>
    <definedName name="school_type" localSheetId="1">'2 класс'!$B$2:$B$6</definedName>
    <definedName name="school_type" localSheetId="2">'3 класс'!$B$2:$B$6</definedName>
    <definedName name="school_type" localSheetId="3">'4 класс'!$B$2:$B$6</definedName>
    <definedName name="school_type" localSheetId="4">'5 класс'!$B$2:$B$6</definedName>
    <definedName name="school_type" localSheetId="5">'6 класс'!$B$2:$B$6</definedName>
    <definedName name="school_type" localSheetId="6">'7 класс'!$B$2:$B$6</definedName>
    <definedName name="school_type" localSheetId="7">'8 класс'!$B$2:$B$6</definedName>
    <definedName name="school_type" localSheetId="8">'9 класс'!$B$2:$B$6</definedName>
    <definedName name="school_type">#REF!</definedName>
  </definedNames>
  <calcPr calcId="125725"/>
</workbook>
</file>

<file path=xl/calcChain.xml><?xml version="1.0" encoding="utf-8"?>
<calcChain xmlns="http://schemas.openxmlformats.org/spreadsheetml/2006/main">
  <c r="O12" i="12"/>
  <c r="O12" i="5"/>
  <c r="O12" i="15"/>
  <c r="O11"/>
  <c r="O13" i="14"/>
  <c r="Q60" i="20" l="1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P21"/>
  <c r="O21"/>
  <c r="O20"/>
  <c r="O19"/>
  <c r="O18"/>
  <c r="Q18" s="1"/>
  <c r="P17"/>
  <c r="O17"/>
  <c r="O16"/>
  <c r="O15"/>
  <c r="O14"/>
  <c r="Q14" s="1"/>
  <c r="P13"/>
  <c r="O13"/>
  <c r="O12"/>
  <c r="O11"/>
  <c r="L8"/>
  <c r="Q20" s="1"/>
  <c r="S2"/>
  <c r="Q60" i="19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O20"/>
  <c r="O19"/>
  <c r="O18"/>
  <c r="P17"/>
  <c r="O17"/>
  <c r="O16"/>
  <c r="O15"/>
  <c r="O14"/>
  <c r="Q14" s="1"/>
  <c r="O13"/>
  <c r="O12"/>
  <c r="O11"/>
  <c r="L8"/>
  <c r="Q18" s="1"/>
  <c r="S2"/>
  <c r="Q60" i="18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O20"/>
  <c r="O19"/>
  <c r="O18"/>
  <c r="O17"/>
  <c r="O16"/>
  <c r="O15"/>
  <c r="O14"/>
  <c r="O13"/>
  <c r="O12"/>
  <c r="O11"/>
  <c r="L8"/>
  <c r="Q20" s="1"/>
  <c r="S2"/>
  <c r="P13" l="1"/>
  <c r="Q18"/>
  <c r="Q14"/>
  <c r="P17"/>
  <c r="P21"/>
  <c r="P13" i="19"/>
  <c r="Q20"/>
  <c r="P21"/>
  <c r="Q11" i="20"/>
  <c r="P14"/>
  <c r="Q15"/>
  <c r="P18"/>
  <c r="P12"/>
  <c r="Q13"/>
  <c r="P16"/>
  <c r="Q17"/>
  <c r="P20"/>
  <c r="Q21"/>
  <c r="M8"/>
  <c r="Q19" s="1"/>
  <c r="P11"/>
  <c r="Q12"/>
  <c r="P15"/>
  <c r="Q16"/>
  <c r="P19"/>
  <c r="Q11" i="19"/>
  <c r="P14"/>
  <c r="Q15"/>
  <c r="P18"/>
  <c r="P12"/>
  <c r="Q13"/>
  <c r="P16"/>
  <c r="Q17"/>
  <c r="P20"/>
  <c r="Q21"/>
  <c r="M8"/>
  <c r="Q19" s="1"/>
  <c r="P11"/>
  <c r="Q12"/>
  <c r="P15"/>
  <c r="Q16"/>
  <c r="P19"/>
  <c r="Q11" i="18"/>
  <c r="P14"/>
  <c r="Q15"/>
  <c r="P18"/>
  <c r="P12"/>
  <c r="Q13"/>
  <c r="P16"/>
  <c r="Q17"/>
  <c r="P20"/>
  <c r="Q21"/>
  <c r="M8"/>
  <c r="Q19" s="1"/>
  <c r="P11"/>
  <c r="Q12"/>
  <c r="P15"/>
  <c r="Q16"/>
  <c r="P19"/>
  <c r="Q60" i="17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O20"/>
  <c r="O19"/>
  <c r="O18"/>
  <c r="O17"/>
  <c r="O16"/>
  <c r="O15"/>
  <c r="O14"/>
  <c r="O13"/>
  <c r="O12"/>
  <c r="O11"/>
  <c r="L8"/>
  <c r="P20" s="1"/>
  <c r="S2"/>
  <c r="Q60" i="16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O20"/>
  <c r="O19"/>
  <c r="O18"/>
  <c r="O17"/>
  <c r="O16"/>
  <c r="O15"/>
  <c r="O14"/>
  <c r="O13"/>
  <c r="O12"/>
  <c r="O11"/>
  <c r="L8"/>
  <c r="S2"/>
  <c r="Q60" i="15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Q21" s="1"/>
  <c r="O20"/>
  <c r="O19"/>
  <c r="O18"/>
  <c r="O17"/>
  <c r="O16"/>
  <c r="O15"/>
  <c r="O14"/>
  <c r="O13"/>
  <c r="L8"/>
  <c r="S2"/>
  <c r="Q60" i="14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O20"/>
  <c r="O19"/>
  <c r="O18"/>
  <c r="O17"/>
  <c r="O16"/>
  <c r="O12"/>
  <c r="O11"/>
  <c r="L8"/>
  <c r="S2"/>
  <c r="Q60" i="13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O20"/>
  <c r="O19"/>
  <c r="O18"/>
  <c r="O17"/>
  <c r="O16"/>
  <c r="O15"/>
  <c r="O14"/>
  <c r="O13"/>
  <c r="O12"/>
  <c r="O11"/>
  <c r="L8"/>
  <c r="P20" s="1"/>
  <c r="S2"/>
  <c r="Q60" i="12"/>
  <c r="P60"/>
  <c r="O60"/>
  <c r="Q59"/>
  <c r="P59"/>
  <c r="O59"/>
  <c r="Q58"/>
  <c r="P58"/>
  <c r="O58"/>
  <c r="Q57"/>
  <c r="P57"/>
  <c r="O57"/>
  <c r="Q56"/>
  <c r="P56"/>
  <c r="O56"/>
  <c r="Q55"/>
  <c r="P55"/>
  <c r="O55"/>
  <c r="Q54"/>
  <c r="P54"/>
  <c r="O54"/>
  <c r="Q53"/>
  <c r="P53"/>
  <c r="O53"/>
  <c r="Q52"/>
  <c r="P52"/>
  <c r="O52"/>
  <c r="Q51"/>
  <c r="P51"/>
  <c r="O51"/>
  <c r="Q50"/>
  <c r="P50"/>
  <c r="O50"/>
  <c r="Q49"/>
  <c r="P49"/>
  <c r="O49"/>
  <c r="Q48"/>
  <c r="P48"/>
  <c r="O48"/>
  <c r="Q47"/>
  <c r="P47"/>
  <c r="O47"/>
  <c r="Q46"/>
  <c r="P46"/>
  <c r="O46"/>
  <c r="Q45"/>
  <c r="P45"/>
  <c r="O45"/>
  <c r="Q44"/>
  <c r="P44"/>
  <c r="O44"/>
  <c r="Q43"/>
  <c r="P43"/>
  <c r="O43"/>
  <c r="Q42"/>
  <c r="P42"/>
  <c r="O42"/>
  <c r="Q41"/>
  <c r="P41"/>
  <c r="O41"/>
  <c r="Q40"/>
  <c r="P40"/>
  <c r="O40"/>
  <c r="Q39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O21"/>
  <c r="O20"/>
  <c r="O19"/>
  <c r="O18"/>
  <c r="O17"/>
  <c r="O16"/>
  <c r="O15"/>
  <c r="O14"/>
  <c r="O11"/>
  <c r="L8"/>
  <c r="S2"/>
  <c r="O20" i="5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P42"/>
  <c r="Q42"/>
  <c r="O43"/>
  <c r="P43"/>
  <c r="Q43"/>
  <c r="O44"/>
  <c r="P44"/>
  <c r="Q44"/>
  <c r="O45"/>
  <c r="P45"/>
  <c r="Q45"/>
  <c r="O46"/>
  <c r="P46"/>
  <c r="Q46"/>
  <c r="O47"/>
  <c r="P47"/>
  <c r="Q47"/>
  <c r="O48"/>
  <c r="P48"/>
  <c r="Q48"/>
  <c r="O49"/>
  <c r="P49"/>
  <c r="Q49"/>
  <c r="O50"/>
  <c r="P50"/>
  <c r="Q50"/>
  <c r="O51"/>
  <c r="P51"/>
  <c r="Q51"/>
  <c r="O52"/>
  <c r="P52"/>
  <c r="Q52"/>
  <c r="O53"/>
  <c r="P53"/>
  <c r="Q53"/>
  <c r="O54"/>
  <c r="P54"/>
  <c r="Q54"/>
  <c r="O55"/>
  <c r="P55"/>
  <c r="Q55"/>
  <c r="O56"/>
  <c r="P56"/>
  <c r="Q56"/>
  <c r="O57"/>
  <c r="P57"/>
  <c r="Q57"/>
  <c r="O58"/>
  <c r="P58"/>
  <c r="Q58"/>
  <c r="O59"/>
  <c r="P59"/>
  <c r="Q59"/>
  <c r="O60"/>
  <c r="P60"/>
  <c r="Q60"/>
  <c r="O14"/>
  <c r="O15"/>
  <c r="O16"/>
  <c r="O17"/>
  <c r="O18"/>
  <c r="O19"/>
  <c r="O11"/>
  <c r="P20" i="12" l="1"/>
  <c r="Q12"/>
  <c r="P12"/>
  <c r="Q20" i="14"/>
  <c r="P21" i="15"/>
  <c r="P12"/>
  <c r="P11"/>
  <c r="Q12"/>
  <c r="Q21" i="16"/>
  <c r="Q21" i="14"/>
  <c r="Q21" i="13"/>
  <c r="S4" i="20"/>
  <c r="S3"/>
  <c r="S7" s="1"/>
  <c r="Q8" s="1"/>
  <c r="S8" s="1"/>
  <c r="S5"/>
  <c r="S4" i="19"/>
  <c r="S3"/>
  <c r="S5"/>
  <c r="S4" i="18"/>
  <c r="S3"/>
  <c r="S5"/>
  <c r="Q21" i="17"/>
  <c r="P21"/>
  <c r="P21" i="16"/>
  <c r="P21" i="14"/>
  <c r="P21" i="13"/>
  <c r="P21" i="12"/>
  <c r="M8"/>
  <c r="Q20" s="1"/>
  <c r="P15"/>
  <c r="P11"/>
  <c r="Q16"/>
  <c r="P19"/>
  <c r="Q21"/>
  <c r="Q15" i="13"/>
  <c r="Q11"/>
  <c r="P14"/>
  <c r="P18"/>
  <c r="M8" i="14"/>
  <c r="Q18" s="1"/>
  <c r="P13"/>
  <c r="P17"/>
  <c r="Q15" i="16"/>
  <c r="P18"/>
  <c r="Q11"/>
  <c r="P14"/>
  <c r="Q12" i="17"/>
  <c r="P19"/>
  <c r="M8"/>
  <c r="Q20" s="1"/>
  <c r="P11"/>
  <c r="P13"/>
  <c r="Q14"/>
  <c r="Q16"/>
  <c r="P15"/>
  <c r="P17"/>
  <c r="Q11"/>
  <c r="P14"/>
  <c r="Q15"/>
  <c r="P18"/>
  <c r="Q18"/>
  <c r="P12"/>
  <c r="Q13"/>
  <c r="P16"/>
  <c r="Q17"/>
  <c r="P13" i="16"/>
  <c r="Q14"/>
  <c r="P17"/>
  <c r="P12"/>
  <c r="Q13"/>
  <c r="P16"/>
  <c r="Q17"/>
  <c r="P20"/>
  <c r="M8"/>
  <c r="Q20" s="1"/>
  <c r="P11"/>
  <c r="Q12"/>
  <c r="P15"/>
  <c r="Q16"/>
  <c r="P19"/>
  <c r="Q13" i="15"/>
  <c r="P16"/>
  <c r="Q17"/>
  <c r="P20"/>
  <c r="P14"/>
  <c r="Q15"/>
  <c r="P18"/>
  <c r="P13"/>
  <c r="Q14"/>
  <c r="P17"/>
  <c r="M8"/>
  <c r="Q20" s="1"/>
  <c r="P15"/>
  <c r="Q16"/>
  <c r="P19"/>
  <c r="M8" i="13"/>
  <c r="Q20" s="1"/>
  <c r="P11"/>
  <c r="Q12"/>
  <c r="P15"/>
  <c r="Q16"/>
  <c r="P19"/>
  <c r="P18" i="14"/>
  <c r="Q19"/>
  <c r="P13" i="13"/>
  <c r="Q14"/>
  <c r="P17"/>
  <c r="Q18"/>
  <c r="P12" i="14"/>
  <c r="Q13"/>
  <c r="P16"/>
  <c r="Q17"/>
  <c r="P20"/>
  <c r="P12" i="13"/>
  <c r="Q13"/>
  <c r="P16"/>
  <c r="Q17"/>
  <c r="P11" i="14"/>
  <c r="Q12"/>
  <c r="Q16"/>
  <c r="P19"/>
  <c r="P14" i="12"/>
  <c r="Q15"/>
  <c r="P18"/>
  <c r="Q19"/>
  <c r="Q14"/>
  <c r="P17"/>
  <c r="Q18"/>
  <c r="P16"/>
  <c r="Q17"/>
  <c r="S2" i="5"/>
  <c r="C4" i="11" s="1"/>
  <c r="L8" i="5"/>
  <c r="Q11" i="12" l="1"/>
  <c r="Q11" i="15"/>
  <c r="P12" i="5"/>
  <c r="Q11" i="14"/>
  <c r="S4" s="1"/>
  <c r="S7" i="18"/>
  <c r="Q8" s="1"/>
  <c r="S8" s="1"/>
  <c r="S7" i="19"/>
  <c r="Q8" s="1"/>
  <c r="S8" s="1"/>
  <c r="P39" i="5"/>
  <c r="P38"/>
  <c r="Q38"/>
  <c r="P41"/>
  <c r="Q37"/>
  <c r="P40"/>
  <c r="Q41"/>
  <c r="Q40"/>
  <c r="Q39"/>
  <c r="P37"/>
  <c r="P33"/>
  <c r="Q34"/>
  <c r="P32"/>
  <c r="P36"/>
  <c r="Q32"/>
  <c r="P35"/>
  <c r="Q36"/>
  <c r="P34"/>
  <c r="Q35"/>
  <c r="Q33"/>
  <c r="Q23"/>
  <c r="P27"/>
  <c r="P30"/>
  <c r="Q31"/>
  <c r="P29"/>
  <c r="Q30"/>
  <c r="Q28"/>
  <c r="P31"/>
  <c r="P28"/>
  <c r="Q29"/>
  <c r="Q27"/>
  <c r="Q22"/>
  <c r="Q24"/>
  <c r="P24"/>
  <c r="P23"/>
  <c r="P26"/>
  <c r="Q25"/>
  <c r="P25"/>
  <c r="P22"/>
  <c r="Q26"/>
  <c r="Q19" i="15"/>
  <c r="Q16" i="5"/>
  <c r="Q21"/>
  <c r="Q15"/>
  <c r="P21"/>
  <c r="Q19" i="13"/>
  <c r="S4" s="1"/>
  <c r="Q18" i="15"/>
  <c r="Q18" i="16"/>
  <c r="Q19"/>
  <c r="Q19" i="17"/>
  <c r="S5" s="1"/>
  <c r="S3"/>
  <c r="S5" i="16"/>
  <c r="S5" i="15"/>
  <c r="S3"/>
  <c r="S5" i="13"/>
  <c r="S3" i="12"/>
  <c r="S4"/>
  <c r="S5"/>
  <c r="P19" i="5"/>
  <c r="P20"/>
  <c r="P18"/>
  <c r="P17"/>
  <c r="Q17"/>
  <c r="P15"/>
  <c r="P16"/>
  <c r="P14"/>
  <c r="P11"/>
  <c r="M8"/>
  <c r="Q12" s="1"/>
  <c r="S5" i="14" l="1"/>
  <c r="S3"/>
  <c r="S7" s="1"/>
  <c r="Q8" s="1"/>
  <c r="S8" s="1"/>
  <c r="S4" i="17"/>
  <c r="S4" i="15"/>
  <c r="S7" s="1"/>
  <c r="Q8" s="1"/>
  <c r="S8" s="1"/>
  <c r="S3" i="13"/>
  <c r="S7" s="1"/>
  <c r="Q8" s="1"/>
  <c r="S8" s="1"/>
  <c r="S4" i="16"/>
  <c r="S3"/>
  <c r="S7" s="1"/>
  <c r="Q8" s="1"/>
  <c r="S8" s="1"/>
  <c r="S7" i="17"/>
  <c r="S7" i="12"/>
  <c r="Q8" s="1"/>
  <c r="S8" s="1"/>
  <c r="Q20" i="5"/>
  <c r="Q19"/>
  <c r="Q14"/>
  <c r="Q11"/>
  <c r="Q18"/>
  <c r="Q8" i="17" l="1"/>
  <c r="S8" s="1"/>
  <c r="S4" i="5"/>
  <c r="C6" i="11" s="1"/>
  <c r="S5" i="5"/>
  <c r="C7" i="11" s="1"/>
  <c r="S3" i="5"/>
  <c r="C5" i="11" s="1"/>
  <c r="C9" l="1"/>
  <c r="D10" s="1"/>
  <c r="C10" s="1"/>
  <c r="S7" i="5"/>
  <c r="Q8" s="1"/>
  <c r="S8" s="1"/>
</calcChain>
</file>

<file path=xl/sharedStrings.xml><?xml version="1.0" encoding="utf-8"?>
<sst xmlns="http://schemas.openxmlformats.org/spreadsheetml/2006/main" count="1106" uniqueCount="102">
  <si>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</si>
  <si>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</si>
  <si>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</si>
  <si>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</si>
  <si>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</si>
  <si>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</si>
  <si>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</si>
  <si>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</si>
  <si>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</si>
  <si>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</si>
  <si>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</si>
  <si>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</si>
  <si>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</si>
  <si>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</si>
  <si>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</si>
  <si>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</si>
  <si>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</si>
  <si>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</si>
  <si>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</si>
  <si>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</si>
  <si>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</si>
  <si>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</si>
  <si>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</si>
  <si>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</si>
  <si>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Класс обучения</t>
  </si>
  <si>
    <t>Результат (балл)</t>
  </si>
  <si>
    <t>не имеются</t>
  </si>
  <si>
    <t>ОУ</t>
  </si>
  <si>
    <t>Школьный этап</t>
  </si>
  <si>
    <t>Пол (Муж/Жен)</t>
  </si>
  <si>
    <t>Муж</t>
  </si>
  <si>
    <t>Жен</t>
  </si>
  <si>
    <t>имеются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</si>
  <si>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</si>
  <si>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</si>
  <si>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</si>
  <si>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</si>
  <si>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</si>
  <si>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</si>
  <si>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</si>
  <si>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</si>
  <si>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</si>
  <si>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</si>
  <si>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</si>
  <si>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</si>
  <si>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</si>
  <si>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</si>
  <si>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Протокол школьного этапа республиканской олимпиады школьников в 2 классах в 2019/2020 учебном году</t>
  </si>
  <si>
    <t>Протокол школьного этапа республиканской олимпиады школьников в 11 классах в 2019/2020 учебном году</t>
  </si>
  <si>
    <t>Протокол школьного этапа республиканской олимпиады школьников в 10 классах в 2019/2020 учебном году</t>
  </si>
  <si>
    <t>Протокол школьного этапа республиканской олимпиады школьников в 9 классах в 2019/2020 учебном году</t>
  </si>
  <si>
    <t>Протокол школьного этапа республиканской олимпиады школьников в 8 классах в 2019/2020 учебном году</t>
  </si>
  <si>
    <t>Протокол школьного этапа республиканской олимпиады школьников в 7 классах в 2019/2020 учебном году</t>
  </si>
  <si>
    <t>Протокол школьного этапа республиканской олимпиады школьников в 6 классах в 2019/2020 учебном году</t>
  </si>
  <si>
    <t>Протокол школьного этапа республиканской олимпиады школьников в 5 классах в 2019/2020 учебном году</t>
  </si>
  <si>
    <t>Протокол школьного этапа республиканской олимпиады школьников в 4 классах в 2019/2020 учебном году</t>
  </si>
  <si>
    <t>Протокол школьного этапа республиканской олимпиады школьников в 3 классах в 2019/2020 учебном году</t>
  </si>
  <si>
    <t>МБОУ "ООШ №15"</t>
  </si>
  <si>
    <t>Муниципальное бюджетное общеобразовательное учреждение "Основная общеобразовательная школа №15"</t>
  </si>
  <si>
    <t>8А</t>
  </si>
  <si>
    <t>Учитель ОДНК</t>
  </si>
  <si>
    <t>Ахмадеева Надежда Юрьевна</t>
  </si>
  <si>
    <t>8Б</t>
  </si>
  <si>
    <t>9Б</t>
  </si>
  <si>
    <t>9А</t>
  </si>
  <si>
    <t>ИКБ</t>
  </si>
  <si>
    <t>5Б</t>
  </si>
  <si>
    <t>6А</t>
  </si>
  <si>
    <t>РФ</t>
  </si>
  <si>
    <t>8-1</t>
  </si>
  <si>
    <t>8-2</t>
  </si>
  <si>
    <t>8-4</t>
  </si>
  <si>
    <t>8-3</t>
  </si>
  <si>
    <t>8-6</t>
  </si>
  <si>
    <t>8-5</t>
  </si>
  <si>
    <t>участник</t>
  </si>
  <si>
    <t>9-1</t>
  </si>
  <si>
    <t>9-4</t>
  </si>
  <si>
    <t>9-3</t>
  </si>
  <si>
    <t>9-2</t>
  </si>
  <si>
    <t>5-1</t>
  </si>
  <si>
    <t>5-2</t>
  </si>
  <si>
    <t>6-1</t>
  </si>
  <si>
    <t>6-2</t>
  </si>
  <si>
    <t xml:space="preserve"> </t>
  </si>
  <si>
    <t>Г</t>
  </si>
  <si>
    <t>А</t>
  </si>
  <si>
    <t>Л</t>
  </si>
  <si>
    <t>Р</t>
  </si>
  <si>
    <t>К</t>
  </si>
  <si>
    <t>С</t>
  </si>
  <si>
    <t>П</t>
  </si>
  <si>
    <t>Д</t>
  </si>
  <si>
    <t>И</t>
  </si>
  <si>
    <t>Ш</t>
  </si>
  <si>
    <t>З</t>
  </si>
  <si>
    <t>В</t>
  </si>
  <si>
    <t>Н</t>
  </si>
  <si>
    <t>Т</t>
  </si>
  <si>
    <t>Б</t>
  </si>
  <si>
    <t>У</t>
  </si>
  <si>
    <t>М</t>
  </si>
</sst>
</file>

<file path=xl/styles.xml><?xml version="1.0" encoding="utf-8"?>
<styleSheet xmlns="http://schemas.openxmlformats.org/spreadsheetml/2006/main">
  <numFmts count="3">
    <numFmt numFmtId="164" formatCode="[$-419]dd&quot;.&quot;mm&quot;.&quot;yyyy"/>
    <numFmt numFmtId="165" formatCode="[$-419]General"/>
    <numFmt numFmtId="166" formatCode="0.0%"/>
  </numFmts>
  <fonts count="9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theme="0"/>
      <name val="Arial Cyr"/>
      <charset val="204"/>
    </font>
    <font>
      <b/>
      <sz val="10"/>
      <color theme="0"/>
      <name val="Arial Cyr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9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Fill="1" applyBorder="1" applyAlignment="1">
      <alignment vertical="top"/>
    </xf>
    <xf numFmtId="164" fontId="0" fillId="0" borderId="1" xfId="0" applyNumberFormat="1" applyFont="1" applyFill="1" applyBorder="1" applyAlignment="1">
      <alignment vertical="top"/>
    </xf>
    <xf numFmtId="165" fontId="0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ont="1" applyFill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9" fontId="0" fillId="0" borderId="0" xfId="0" applyNumberFormat="1"/>
    <xf numFmtId="0" fontId="0" fillId="0" borderId="0" xfId="0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vertical="center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14" fontId="8" fillId="0" borderId="0" xfId="0" applyNumberFormat="1" applyFont="1"/>
    <xf numFmtId="165" fontId="0" fillId="0" borderId="1" xfId="0" applyNumberFormat="1" applyFill="1" applyBorder="1" applyAlignment="1">
      <alignment vertical="top"/>
    </xf>
    <xf numFmtId="165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5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47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90" zoomScaleNormal="90" workbookViewId="0">
      <selection activeCell="O33" sqref="O33"/>
    </sheetView>
  </sheetViews>
  <sheetFormatPr defaultRowHeight="12.75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topLeftCell="A4" workbookViewId="0">
      <selection activeCell="C11" sqref="C11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49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>
      <c r="A6" s="31" t="s">
        <v>7</v>
      </c>
      <c r="B6" s="30"/>
      <c r="C6" s="31">
        <v>10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>
      <c r="A8" s="9"/>
      <c r="B8" s="9"/>
      <c r="C8" s="67" t="s">
        <v>34</v>
      </c>
      <c r="D8" s="6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7" priority="4" stopIfTrue="1">
      <formula>ISBLANK(C3)</formula>
    </cfRule>
  </conditionalFormatting>
  <conditionalFormatting sqref="C4">
    <cfRule type="expression" dxfId="6" priority="3" stopIfTrue="1">
      <formula>ISBLANK(C4)</formula>
    </cfRule>
  </conditionalFormatting>
  <conditionalFormatting sqref="C7">
    <cfRule type="expression" dxfId="5" priority="2" stopIfTrue="1">
      <formula>ISBLANK(C7)</formula>
    </cfRule>
  </conditionalFormatting>
  <conditionalFormatting sqref="E8">
    <cfRule type="expression" dxfId="4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topLeftCell="A4" workbookViewId="0">
      <selection activeCell="C11" sqref="C11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>
      <c r="A6" s="31" t="s">
        <v>7</v>
      </c>
      <c r="B6" s="30"/>
      <c r="C6" s="31">
        <v>11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>
      <c r="A8" s="9"/>
      <c r="B8" s="9"/>
      <c r="C8" s="67" t="s">
        <v>34</v>
      </c>
      <c r="D8" s="6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" priority="4" stopIfTrue="1">
      <formula>ISBLANK(C3)</formula>
    </cfRule>
  </conditionalFormatting>
  <conditionalFormatting sqref="C4">
    <cfRule type="expression" dxfId="2" priority="3" stopIfTrue="1">
      <formula>ISBLANK(C4)</formula>
    </cfRule>
  </conditionalFormatting>
  <conditionalFormatting sqref="C7">
    <cfRule type="expression" dxfId="1" priority="2" stopIfTrue="1">
      <formula>ISBLANK(C7)</formula>
    </cfRule>
  </conditionalFormatting>
  <conditionalFormatting sqref="E8">
    <cfRule type="expression" dxfId="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B2:D10"/>
  <sheetViews>
    <sheetView workbookViewId="0">
      <selection activeCell="F6" sqref="F6"/>
    </sheetView>
  </sheetViews>
  <sheetFormatPr defaultRowHeight="12.75"/>
  <cols>
    <col min="2" max="2" width="40" bestFit="1" customWidth="1"/>
  </cols>
  <sheetData>
    <row r="2" spans="2:4">
      <c r="B2" s="55" t="s">
        <v>46</v>
      </c>
    </row>
    <row r="4" spans="2:4" s="51" customFormat="1" ht="24" customHeight="1">
      <c r="B4" s="50" t="s">
        <v>37</v>
      </c>
      <c r="C4" s="48">
        <f>SUM('2 класс:11 класс'!S2)</f>
        <v>14</v>
      </c>
    </row>
    <row r="5" spans="2:4" s="51" customFormat="1" ht="24" customHeight="1">
      <c r="B5" s="50" t="s">
        <v>38</v>
      </c>
      <c r="C5" s="48">
        <f>SUM('2 класс:11 класс'!S3)</f>
        <v>2</v>
      </c>
    </row>
    <row r="6" spans="2:4" s="51" customFormat="1" ht="24" customHeight="1">
      <c r="B6" s="50" t="s">
        <v>39</v>
      </c>
      <c r="C6" s="48">
        <f>SUM('2 класс:11 класс'!S4)</f>
        <v>3</v>
      </c>
    </row>
    <row r="7" spans="2:4" s="51" customFormat="1" ht="24" customHeight="1">
      <c r="B7" s="50" t="s">
        <v>40</v>
      </c>
      <c r="C7" s="48">
        <f>SUM('2 класс:11 класс'!S5)</f>
        <v>9</v>
      </c>
    </row>
    <row r="8" spans="2:4" s="51" customFormat="1" ht="24" customHeight="1">
      <c r="B8" s="50" t="s">
        <v>35</v>
      </c>
      <c r="C8" s="49">
        <v>0.45</v>
      </c>
    </row>
    <row r="9" spans="2:4" s="51" customFormat="1" ht="24" customHeight="1">
      <c r="B9" s="52" t="s">
        <v>41</v>
      </c>
      <c r="C9" s="49">
        <f>(C5+C6)/C4</f>
        <v>0.35714285714285715</v>
      </c>
    </row>
    <row r="10" spans="2:4" s="51" customFormat="1" ht="24" customHeight="1">
      <c r="B10" s="50" t="s">
        <v>36</v>
      </c>
      <c r="C10" s="53">
        <f>IF((C4*D10)&gt;0,(C4*D10),0)</f>
        <v>0</v>
      </c>
      <c r="D10" s="54">
        <f>C9-45%</f>
        <v>-9.285714285714286E-2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workbookViewId="0">
      <selection activeCell="C11" sqref="C11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>
      <c r="A6" s="31" t="s">
        <v>7</v>
      </c>
      <c r="B6" s="30"/>
      <c r="C6" s="31">
        <v>2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>
      <c r="A8" s="9"/>
      <c r="B8" s="9"/>
      <c r="C8" s="67" t="s">
        <v>34</v>
      </c>
      <c r="D8" s="6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46" priority="4" stopIfTrue="1">
      <formula>ISBLANK(C3)</formula>
    </cfRule>
  </conditionalFormatting>
  <conditionalFormatting sqref="C4">
    <cfRule type="expression" dxfId="45" priority="3" stopIfTrue="1">
      <formula>ISBLANK(C4)</formula>
    </cfRule>
  </conditionalFormatting>
  <conditionalFormatting sqref="C7">
    <cfRule type="expression" dxfId="44" priority="2" stopIfTrue="1">
      <formula>ISBLANK(C7)</formula>
    </cfRule>
  </conditionalFormatting>
  <conditionalFormatting sqref="E8">
    <cfRule type="expression" dxfId="43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workbookViewId="0">
      <selection activeCell="C11" sqref="C11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56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>
      <c r="A6" s="31" t="s">
        <v>7</v>
      </c>
      <c r="B6" s="30"/>
      <c r="C6" s="31">
        <v>3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>
      <c r="A8" s="9"/>
      <c r="B8" s="9"/>
      <c r="C8" s="67" t="s">
        <v>34</v>
      </c>
      <c r="D8" s="6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42" priority="4" stopIfTrue="1">
      <formula>ISBLANK(C3)</formula>
    </cfRule>
  </conditionalFormatting>
  <conditionalFormatting sqref="C4">
    <cfRule type="expression" dxfId="41" priority="3" stopIfTrue="1">
      <formula>ISBLANK(C4)</formula>
    </cfRule>
  </conditionalFormatting>
  <conditionalFormatting sqref="C7">
    <cfRule type="expression" dxfId="40" priority="2" stopIfTrue="1">
      <formula>ISBLANK(C7)</formula>
    </cfRule>
  </conditionalFormatting>
  <conditionalFormatting sqref="E8">
    <cfRule type="expression" dxfId="39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workbookViewId="0">
      <selection activeCell="C11" sqref="C11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55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>
      <c r="A6" s="31" t="s">
        <v>7</v>
      </c>
      <c r="B6" s="30"/>
      <c r="C6" s="31">
        <v>4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>
      <c r="A8" s="9"/>
      <c r="B8" s="9"/>
      <c r="C8" s="67" t="s">
        <v>34</v>
      </c>
      <c r="D8" s="6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8" priority="4" stopIfTrue="1">
      <formula>ISBLANK(C3)</formula>
    </cfRule>
  </conditionalFormatting>
  <conditionalFormatting sqref="C4">
    <cfRule type="expression" dxfId="37" priority="3" stopIfTrue="1">
      <formula>ISBLANK(C4)</formula>
    </cfRule>
  </conditionalFormatting>
  <conditionalFormatting sqref="C7">
    <cfRule type="expression" dxfId="36" priority="2" stopIfTrue="1">
      <formula>ISBLANK(C7)</formula>
    </cfRule>
  </conditionalFormatting>
  <conditionalFormatting sqref="E8">
    <cfRule type="expression" dxfId="35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workbookViewId="0">
      <selection activeCell="E12" sqref="E12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54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2</v>
      </c>
    </row>
    <row r="3" spans="1:25">
      <c r="A3" s="31" t="s">
        <v>0</v>
      </c>
      <c r="B3" s="30"/>
      <c r="C3" s="31" t="s">
        <v>65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 t="s">
        <v>57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2</v>
      </c>
    </row>
    <row r="6" spans="1:25">
      <c r="A6" s="31" t="s">
        <v>7</v>
      </c>
      <c r="B6" s="30"/>
      <c r="C6" s="31">
        <v>5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>
        <v>43753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>
      <c r="A8" s="9"/>
      <c r="B8" s="9"/>
      <c r="C8" s="67" t="s">
        <v>34</v>
      </c>
      <c r="D8" s="67"/>
      <c r="E8" s="31">
        <v>36</v>
      </c>
      <c r="F8" s="9"/>
      <c r="G8" s="9"/>
      <c r="H8" s="9"/>
      <c r="I8" s="9"/>
      <c r="J8" s="9"/>
      <c r="K8" s="5" t="s">
        <v>16</v>
      </c>
      <c r="L8" s="4">
        <f>MAX(N11:N60)</f>
        <v>9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56" t="s">
        <v>85</v>
      </c>
      <c r="D11" s="56" t="s">
        <v>87</v>
      </c>
      <c r="E11" s="56" t="s">
        <v>88</v>
      </c>
      <c r="F11" s="20" t="s">
        <v>31</v>
      </c>
      <c r="G11" s="24">
        <v>39515</v>
      </c>
      <c r="H11" s="64" t="s">
        <v>21</v>
      </c>
      <c r="I11" s="64" t="s">
        <v>26</v>
      </c>
      <c r="J11" s="62" t="s">
        <v>58</v>
      </c>
      <c r="K11" s="62" t="s">
        <v>57</v>
      </c>
      <c r="L11" s="65" t="s">
        <v>66</v>
      </c>
      <c r="M11" s="60" t="s">
        <v>80</v>
      </c>
      <c r="N11" s="61">
        <v>8</v>
      </c>
      <c r="O11" s="17">
        <f t="shared" ref="O11:O42" si="0">IF(N11="","",N11/$E$8)</f>
        <v>0.22222222222222221</v>
      </c>
      <c r="P11" s="17">
        <f t="shared" ref="P11:P42" si="1">IF(N11="","",N11/$L$8)</f>
        <v>0.88888888888888884</v>
      </c>
      <c r="Q11" s="29" t="str">
        <f t="shared" ref="Q11:Q42" si="2">IF(N11="","",IF($L$8=N11,$M$8,IF(O11&gt;=50%,"призер","участник")))</f>
        <v>участник</v>
      </c>
      <c r="R11" s="62" t="s">
        <v>61</v>
      </c>
      <c r="S11" s="18" t="s">
        <v>60</v>
      </c>
    </row>
    <row r="12" spans="1:25" s="11" customFormat="1" ht="12.95" customHeight="1">
      <c r="A12" s="6">
        <v>2</v>
      </c>
      <c r="B12" s="19" t="s">
        <v>15</v>
      </c>
      <c r="C12" s="56" t="s">
        <v>86</v>
      </c>
      <c r="D12" s="56" t="s">
        <v>88</v>
      </c>
      <c r="E12" s="56" t="s">
        <v>88</v>
      </c>
      <c r="F12" s="20" t="s">
        <v>31</v>
      </c>
      <c r="G12" s="24">
        <v>39450</v>
      </c>
      <c r="H12" s="64" t="s">
        <v>21</v>
      </c>
      <c r="I12" s="28" t="s">
        <v>26</v>
      </c>
      <c r="J12" s="62" t="s">
        <v>58</v>
      </c>
      <c r="K12" s="62" t="s">
        <v>57</v>
      </c>
      <c r="L12" s="65" t="s">
        <v>66</v>
      </c>
      <c r="M12" s="60" t="s">
        <v>81</v>
      </c>
      <c r="N12" s="23">
        <v>9</v>
      </c>
      <c r="O12" s="17">
        <f t="shared" si="0"/>
        <v>0.25</v>
      </c>
      <c r="P12" s="17">
        <f t="shared" si="1"/>
        <v>1</v>
      </c>
      <c r="Q12" s="29" t="str">
        <f t="shared" si="2"/>
        <v>участник</v>
      </c>
      <c r="R12" s="62" t="s">
        <v>61</v>
      </c>
      <c r="S12" s="18" t="s">
        <v>60</v>
      </c>
    </row>
    <row r="13" spans="1:25">
      <c r="A13" s="6">
        <v>3</v>
      </c>
      <c r="B13" s="19" t="s">
        <v>15</v>
      </c>
      <c r="C13" s="16"/>
      <c r="D13" s="16"/>
      <c r="E13" s="16"/>
      <c r="F13" s="26"/>
      <c r="G13" s="25"/>
      <c r="H13" s="64"/>
      <c r="I13" s="64"/>
      <c r="J13" s="62"/>
      <c r="K13" s="58"/>
      <c r="L13" s="26"/>
      <c r="M13" s="22"/>
      <c r="N13" s="23"/>
      <c r="O13" s="17"/>
      <c r="P13" s="17"/>
      <c r="Q13" s="29"/>
      <c r="R13" s="62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>
      <c r="B62" s="37" t="s">
        <v>33</v>
      </c>
    </row>
  </sheetData>
  <protectedRanges>
    <protectedRange sqref="O11 O13:O60" name="Диапазон1_3_1"/>
    <protectedRange sqref="P11 P13:P60" name="Диапазон1_1_1_1"/>
    <protectedRange sqref="Q11 Q13:Q60" name="Диапазон1_2_1_1_1"/>
    <protectedRange sqref="O12" name="Диапазон1_3_1_1"/>
    <protectedRange sqref="P12" name="Диапазон1_1_1_1_1"/>
    <protectedRange sqref="Q12" name="Диапазон1_2_1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4" priority="7" stopIfTrue="1">
      <formula>ISBLANK(C3)</formula>
    </cfRule>
  </conditionalFormatting>
  <conditionalFormatting sqref="C4">
    <cfRule type="expression" dxfId="33" priority="6" stopIfTrue="1">
      <formula>ISBLANK(C4)</formula>
    </cfRule>
  </conditionalFormatting>
  <conditionalFormatting sqref="C7">
    <cfRule type="expression" dxfId="32" priority="5" stopIfTrue="1">
      <formula>ISBLANK(C7)</formula>
    </cfRule>
  </conditionalFormatting>
  <conditionalFormatting sqref="E8">
    <cfRule type="expression" dxfId="31" priority="4" stopIfTrue="1">
      <formula>ISBLANK(E8)</formula>
    </cfRule>
  </conditionalFormatting>
  <conditionalFormatting sqref="C4">
    <cfRule type="expression" dxfId="30" priority="3" stopIfTrue="1">
      <formula>ISBLANK(C4)</formula>
    </cfRule>
  </conditionalFormatting>
  <conditionalFormatting sqref="C3">
    <cfRule type="expression" dxfId="29" priority="2" stopIfTrue="1">
      <formula>ISBLANK(C3)</formula>
    </cfRule>
  </conditionalFormatting>
  <conditionalFormatting sqref="C7">
    <cfRule type="expression" dxfId="28" priority="1" stopIfTrue="1">
      <formula>ISBLANK(C7)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A9 A3:A7 F7 E8 G3:G7 B10:G10 G11 C11:E11 E5:E6 C9 C3:C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workbookViewId="0">
      <selection activeCell="E12" sqref="E12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2</v>
      </c>
    </row>
    <row r="3" spans="1:25">
      <c r="A3" s="31" t="s">
        <v>0</v>
      </c>
      <c r="B3" s="30"/>
      <c r="C3" s="31" t="s">
        <v>65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 t="s">
        <v>57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2</v>
      </c>
    </row>
    <row r="6" spans="1:25">
      <c r="A6" s="31" t="s">
        <v>7</v>
      </c>
      <c r="B6" s="30"/>
      <c r="C6" s="31">
        <v>6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>
        <v>43753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</v>
      </c>
    </row>
    <row r="8" spans="1:25">
      <c r="A8" s="9"/>
      <c r="B8" s="9"/>
      <c r="C8" s="67" t="s">
        <v>34</v>
      </c>
      <c r="D8" s="67"/>
      <c r="E8" s="31">
        <v>36</v>
      </c>
      <c r="F8" s="9"/>
      <c r="G8" s="9"/>
      <c r="H8" s="9"/>
      <c r="I8" s="9"/>
      <c r="J8" s="9"/>
      <c r="K8" s="5" t="s">
        <v>16</v>
      </c>
      <c r="L8" s="4">
        <f>MAX(N11:N60)</f>
        <v>10</v>
      </c>
      <c r="M8" s="38" t="str">
        <f>IF(L8*100/E8&gt;=50,"победитель","участник")</f>
        <v>участник</v>
      </c>
      <c r="Q8" s="46">
        <f>S7-45%</f>
        <v>-0.45</v>
      </c>
      <c r="R8" s="42" t="s">
        <v>36</v>
      </c>
      <c r="S8" s="47">
        <f>IF((S2*Q8)&gt;0,(S2*Q8),0)</f>
        <v>0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56" t="s">
        <v>89</v>
      </c>
      <c r="D11" s="56" t="s">
        <v>91</v>
      </c>
      <c r="E11" s="56" t="s">
        <v>92</v>
      </c>
      <c r="F11" s="20" t="s">
        <v>31</v>
      </c>
      <c r="G11" s="24">
        <v>39169</v>
      </c>
      <c r="H11" s="64" t="s">
        <v>21</v>
      </c>
      <c r="I11" s="64" t="s">
        <v>26</v>
      </c>
      <c r="J11" s="62" t="s">
        <v>58</v>
      </c>
      <c r="K11" s="62" t="s">
        <v>57</v>
      </c>
      <c r="L11" s="65" t="s">
        <v>67</v>
      </c>
      <c r="M11" s="60" t="s">
        <v>82</v>
      </c>
      <c r="N11" s="23">
        <v>10</v>
      </c>
      <c r="O11" s="17">
        <f t="shared" ref="O11:O42" si="0">IF(N11="","",N11/$E$8)</f>
        <v>0.27777777777777779</v>
      </c>
      <c r="P11" s="17">
        <f t="shared" ref="P11:P42" si="1">IF(N11="","",N11/$L$8)</f>
        <v>1</v>
      </c>
      <c r="Q11" s="29" t="str">
        <f t="shared" ref="Q11:Q42" si="2">IF(N11="","",IF($L$8=N11,$M$8,IF(O11&gt;=50%,"призер","участник")))</f>
        <v>участник</v>
      </c>
      <c r="R11" s="62" t="s">
        <v>61</v>
      </c>
      <c r="S11" s="18" t="s">
        <v>60</v>
      </c>
    </row>
    <row r="12" spans="1:25" s="11" customFormat="1" ht="12.95" customHeight="1">
      <c r="A12" s="6">
        <v>2</v>
      </c>
      <c r="B12" s="19" t="s">
        <v>15</v>
      </c>
      <c r="C12" s="56" t="s">
        <v>90</v>
      </c>
      <c r="D12" s="56" t="s">
        <v>90</v>
      </c>
      <c r="E12" s="56" t="s">
        <v>93</v>
      </c>
      <c r="F12" s="26" t="s">
        <v>31</v>
      </c>
      <c r="G12" s="25">
        <v>38931</v>
      </c>
      <c r="H12" s="64" t="s">
        <v>21</v>
      </c>
      <c r="I12" s="28" t="s">
        <v>26</v>
      </c>
      <c r="J12" s="62" t="s">
        <v>58</v>
      </c>
      <c r="K12" s="62" t="s">
        <v>57</v>
      </c>
      <c r="L12" s="59" t="s">
        <v>67</v>
      </c>
      <c r="M12" s="60" t="s">
        <v>83</v>
      </c>
      <c r="N12" s="23">
        <v>8</v>
      </c>
      <c r="O12" s="17">
        <f t="shared" ref="O12" si="3">IF(N12="","",N12/$E$8)</f>
        <v>0.22222222222222221</v>
      </c>
      <c r="P12" s="17">
        <f t="shared" ref="P12" si="4">IF(N12="","",N12/$L$8)</f>
        <v>0.8</v>
      </c>
      <c r="Q12" s="29" t="str">
        <f t="shared" ref="Q12" si="5">IF(N12="","",IF($L$8=N12,$M$8,IF(O12&gt;=50%,"призер","участник")))</f>
        <v>участник</v>
      </c>
      <c r="R12" s="62" t="s">
        <v>61</v>
      </c>
      <c r="S12" s="18" t="s">
        <v>60</v>
      </c>
    </row>
    <row r="13" spans="1:25">
      <c r="A13" s="6">
        <v>3</v>
      </c>
      <c r="B13" s="19" t="s">
        <v>15</v>
      </c>
      <c r="C13" s="56"/>
      <c r="D13" s="56"/>
      <c r="E13" s="56"/>
      <c r="F13" s="26"/>
      <c r="G13" s="25"/>
      <c r="H13" s="64"/>
      <c r="I13" s="28"/>
      <c r="J13" s="62"/>
      <c r="K13" s="62"/>
      <c r="L13" s="59"/>
      <c r="M13" s="60"/>
      <c r="N13" s="23"/>
      <c r="O13" s="17"/>
      <c r="P13" s="17"/>
      <c r="Q13" s="29"/>
      <c r="R13" s="62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60" t="s">
        <v>84</v>
      </c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6">IF(N43="","",N43/$E$8)</f>
        <v/>
      </c>
      <c r="P43" s="17" t="str">
        <f t="shared" ref="P43:P60" si="7">IF(N43="","",N43/$L$8)</f>
        <v/>
      </c>
      <c r="Q43" s="29" t="str">
        <f t="shared" ref="Q43:Q60" si="8">IF(N43="","",IF($L$8=N43,$M$8,IF(O43&gt;=50%,"призер","участник")))</f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6"/>
        <v/>
      </c>
      <c r="P44" s="17" t="str">
        <f t="shared" si="7"/>
        <v/>
      </c>
      <c r="Q44" s="29" t="str">
        <f t="shared" si="8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6"/>
        <v/>
      </c>
      <c r="P45" s="17" t="str">
        <f t="shared" si="7"/>
        <v/>
      </c>
      <c r="Q45" s="29" t="str">
        <f t="shared" si="8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6"/>
        <v/>
      </c>
      <c r="P46" s="17" t="str">
        <f t="shared" si="7"/>
        <v/>
      </c>
      <c r="Q46" s="29" t="str">
        <f t="shared" si="8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6"/>
        <v/>
      </c>
      <c r="P47" s="17" t="str">
        <f t="shared" si="7"/>
        <v/>
      </c>
      <c r="Q47" s="29" t="str">
        <f t="shared" si="8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6"/>
        <v/>
      </c>
      <c r="P48" s="17" t="str">
        <f t="shared" si="7"/>
        <v/>
      </c>
      <c r="Q48" s="29" t="str">
        <f t="shared" si="8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6"/>
        <v/>
      </c>
      <c r="P49" s="17" t="str">
        <f t="shared" si="7"/>
        <v/>
      </c>
      <c r="Q49" s="29" t="str">
        <f t="shared" si="8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6"/>
        <v/>
      </c>
      <c r="P50" s="17" t="str">
        <f t="shared" si="7"/>
        <v/>
      </c>
      <c r="Q50" s="29" t="str">
        <f t="shared" si="8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6"/>
        <v/>
      </c>
      <c r="P51" s="17" t="str">
        <f t="shared" si="7"/>
        <v/>
      </c>
      <c r="Q51" s="29" t="str">
        <f t="shared" si="8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6"/>
        <v/>
      </c>
      <c r="P52" s="17" t="str">
        <f t="shared" si="7"/>
        <v/>
      </c>
      <c r="Q52" s="29" t="str">
        <f t="shared" si="8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6"/>
        <v/>
      </c>
      <c r="P53" s="17" t="str">
        <f t="shared" si="7"/>
        <v/>
      </c>
      <c r="Q53" s="29" t="str">
        <f t="shared" si="8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6"/>
        <v/>
      </c>
      <c r="P54" s="17" t="str">
        <f t="shared" si="7"/>
        <v/>
      </c>
      <c r="Q54" s="29" t="str">
        <f t="shared" si="8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6"/>
        <v/>
      </c>
      <c r="P55" s="17" t="str">
        <f t="shared" si="7"/>
        <v/>
      </c>
      <c r="Q55" s="29" t="str">
        <f t="shared" si="8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6"/>
        <v/>
      </c>
      <c r="P56" s="17" t="str">
        <f t="shared" si="7"/>
        <v/>
      </c>
      <c r="Q56" s="29" t="str">
        <f t="shared" si="8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6"/>
        <v/>
      </c>
      <c r="P57" s="17" t="str">
        <f t="shared" si="7"/>
        <v/>
      </c>
      <c r="Q57" s="29" t="str">
        <f t="shared" si="8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6"/>
        <v/>
      </c>
      <c r="P58" s="17" t="str">
        <f t="shared" si="7"/>
        <v/>
      </c>
      <c r="Q58" s="29" t="str">
        <f t="shared" si="8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6"/>
        <v/>
      </c>
      <c r="P59" s="17" t="str">
        <f t="shared" si="7"/>
        <v/>
      </c>
      <c r="Q59" s="29" t="str">
        <f t="shared" si="8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6"/>
        <v/>
      </c>
      <c r="P60" s="17" t="str">
        <f t="shared" si="7"/>
        <v/>
      </c>
      <c r="Q60" s="29" t="str">
        <f t="shared" si="8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7" priority="7" stopIfTrue="1">
      <formula>ISBLANK(C3)</formula>
    </cfRule>
  </conditionalFormatting>
  <conditionalFormatting sqref="C4">
    <cfRule type="expression" dxfId="26" priority="6" stopIfTrue="1">
      <formula>ISBLANK(C4)</formula>
    </cfRule>
  </conditionalFormatting>
  <conditionalFormatting sqref="C7">
    <cfRule type="expression" dxfId="25" priority="5" stopIfTrue="1">
      <formula>ISBLANK(C7)</formula>
    </cfRule>
  </conditionalFormatting>
  <conditionalFormatting sqref="E8">
    <cfRule type="expression" dxfId="24" priority="4" stopIfTrue="1">
      <formula>ISBLANK(E8)</formula>
    </cfRule>
  </conditionalFormatting>
  <conditionalFormatting sqref="C4">
    <cfRule type="expression" dxfId="23" priority="3" stopIfTrue="1">
      <formula>ISBLANK(C4)</formula>
    </cfRule>
  </conditionalFormatting>
  <conditionalFormatting sqref="C3">
    <cfRule type="expression" dxfId="22" priority="2" stopIfTrue="1">
      <formula>ISBLANK(C3)</formula>
    </cfRule>
  </conditionalFormatting>
  <conditionalFormatting sqref="C7">
    <cfRule type="expression" dxfId="21" priority="1" stopIfTrue="1">
      <formula>ISBLANK(C7)</formula>
    </cfRule>
  </conditionalFormatting>
  <dataValidations count="3">
    <dataValidation allowBlank="1" showInputMessage="1" showErrorMessage="1" sqref="A9 A3:A7 F7 E8 G3:G7 B10:G10 G11 C11:E11 E5:E6 C9 C3:C7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workbookViewId="0">
      <selection activeCell="C11" sqref="C11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>
      <c r="A6" s="31" t="s">
        <v>7</v>
      </c>
      <c r="B6" s="30"/>
      <c r="C6" s="31">
        <v>7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>
      <c r="A8" s="9"/>
      <c r="B8" s="9"/>
      <c r="C8" s="67" t="s">
        <v>34</v>
      </c>
      <c r="D8" s="6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0" priority="4" stopIfTrue="1">
      <formula>ISBLANK(C3)</formula>
    </cfRule>
  </conditionalFormatting>
  <conditionalFormatting sqref="C4">
    <cfRule type="expression" dxfId="19" priority="3" stopIfTrue="1">
      <formula>ISBLANK(C4)</formula>
    </cfRule>
  </conditionalFormatting>
  <conditionalFormatting sqref="C7">
    <cfRule type="expression" dxfId="18" priority="2" stopIfTrue="1">
      <formula>ISBLANK(C7)</formula>
    </cfRule>
  </conditionalFormatting>
  <conditionalFormatting sqref="E8">
    <cfRule type="expression" dxfId="17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workbookViewId="0">
      <selection activeCell="H19" sqref="H19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4.140625" customWidth="1"/>
  </cols>
  <sheetData>
    <row r="1" spans="1:25" ht="15.75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6</v>
      </c>
    </row>
    <row r="3" spans="1:25">
      <c r="A3" s="31" t="s">
        <v>0</v>
      </c>
      <c r="B3" s="30"/>
      <c r="C3" s="31" t="s">
        <v>65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>
      <c r="A4" s="31" t="s">
        <v>27</v>
      </c>
      <c r="B4" s="30"/>
      <c r="C4" s="31" t="s">
        <v>57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2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3</v>
      </c>
    </row>
    <row r="6" spans="1:25">
      <c r="A6" s="31" t="s">
        <v>7</v>
      </c>
      <c r="B6" s="30"/>
      <c r="C6" s="31">
        <v>8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>
        <v>43753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0.5</v>
      </c>
    </row>
    <row r="8" spans="1:25">
      <c r="A8" s="9"/>
      <c r="B8" s="9"/>
      <c r="C8" s="67" t="s">
        <v>34</v>
      </c>
      <c r="D8" s="67"/>
      <c r="E8" s="31">
        <v>18</v>
      </c>
      <c r="F8" s="9"/>
      <c r="G8" s="9"/>
      <c r="H8" s="9"/>
      <c r="I8" s="9"/>
      <c r="J8" s="9"/>
      <c r="K8" s="5" t="s">
        <v>16</v>
      </c>
      <c r="L8" s="4">
        <f>MAX(N11:N60)</f>
        <v>11.5</v>
      </c>
      <c r="M8" s="38" t="str">
        <f>IF(L8*100/E8&gt;=50,"победитель","участник")</f>
        <v>победитель</v>
      </c>
      <c r="Q8" s="46">
        <f>S7-45%</f>
        <v>4.9999999999999989E-2</v>
      </c>
      <c r="R8" s="42" t="s">
        <v>36</v>
      </c>
      <c r="S8" s="47">
        <f>IF((S2*Q8)&gt;0,(S2*Q8),0)</f>
        <v>0.29999999999999993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56" t="s">
        <v>86</v>
      </c>
      <c r="D11" s="56" t="s">
        <v>90</v>
      </c>
      <c r="E11" s="56" t="s">
        <v>86</v>
      </c>
      <c r="F11" s="20" t="s">
        <v>31</v>
      </c>
      <c r="G11" s="24">
        <v>38322</v>
      </c>
      <c r="H11" s="64" t="s">
        <v>68</v>
      </c>
      <c r="I11" s="64" t="s">
        <v>26</v>
      </c>
      <c r="J11" s="62" t="s">
        <v>58</v>
      </c>
      <c r="K11" s="62" t="s">
        <v>57</v>
      </c>
      <c r="L11" s="65" t="s">
        <v>62</v>
      </c>
      <c r="M11" s="60" t="s">
        <v>69</v>
      </c>
      <c r="N11" s="61">
        <v>11.5</v>
      </c>
      <c r="O11" s="17">
        <f t="shared" ref="O11:O42" si="0">IF(N11="","",N11/$E$8)</f>
        <v>0.63888888888888884</v>
      </c>
      <c r="P11" s="17">
        <f t="shared" ref="P11:P42" si="1">IF(N11="","",N11/$L$8)</f>
        <v>1</v>
      </c>
      <c r="Q11" s="29" t="str">
        <f t="shared" ref="Q11:Q42" si="2">IF(N11="","",IF($L$8=N11,$M$8,IF(O11&gt;=50%,"призер","участник")))</f>
        <v>победитель</v>
      </c>
      <c r="R11" s="62" t="s">
        <v>61</v>
      </c>
      <c r="S11" s="63" t="s">
        <v>60</v>
      </c>
    </row>
    <row r="12" spans="1:25" s="11" customFormat="1" ht="12.95" customHeight="1">
      <c r="A12" s="6">
        <v>2</v>
      </c>
      <c r="B12" s="19" t="s">
        <v>15</v>
      </c>
      <c r="C12" s="56" t="s">
        <v>94</v>
      </c>
      <c r="D12" s="56" t="s">
        <v>97</v>
      </c>
      <c r="E12" s="56" t="s">
        <v>97</v>
      </c>
      <c r="F12" s="20" t="s">
        <v>31</v>
      </c>
      <c r="G12" s="24">
        <v>38629</v>
      </c>
      <c r="H12" s="64" t="s">
        <v>68</v>
      </c>
      <c r="I12" s="64" t="s">
        <v>26</v>
      </c>
      <c r="J12" s="62" t="s">
        <v>58</v>
      </c>
      <c r="K12" s="62" t="s">
        <v>57</v>
      </c>
      <c r="L12" s="65" t="s">
        <v>62</v>
      </c>
      <c r="M12" s="60" t="s">
        <v>70</v>
      </c>
      <c r="N12" s="61">
        <v>10.5</v>
      </c>
      <c r="O12" s="17">
        <f t="shared" si="0"/>
        <v>0.58333333333333337</v>
      </c>
      <c r="P12" s="17">
        <f t="shared" si="1"/>
        <v>0.91304347826086951</v>
      </c>
      <c r="Q12" s="29" t="str">
        <f t="shared" si="2"/>
        <v>призер</v>
      </c>
      <c r="R12" s="62" t="s">
        <v>61</v>
      </c>
      <c r="S12" s="18" t="s">
        <v>60</v>
      </c>
    </row>
    <row r="13" spans="1:25" ht="15">
      <c r="A13" s="6">
        <v>3</v>
      </c>
      <c r="B13" s="19" t="s">
        <v>15</v>
      </c>
      <c r="C13" s="56" t="s">
        <v>89</v>
      </c>
      <c r="D13" s="56" t="s">
        <v>92</v>
      </c>
      <c r="E13" s="56" t="s">
        <v>86</v>
      </c>
      <c r="F13" s="26" t="s">
        <v>30</v>
      </c>
      <c r="G13" s="57">
        <v>38668</v>
      </c>
      <c r="H13" s="64" t="s">
        <v>68</v>
      </c>
      <c r="I13" s="64" t="s">
        <v>26</v>
      </c>
      <c r="J13" s="58" t="s">
        <v>58</v>
      </c>
      <c r="K13" s="58" t="s">
        <v>57</v>
      </c>
      <c r="L13" s="59" t="s">
        <v>59</v>
      </c>
      <c r="M13" s="60" t="s">
        <v>71</v>
      </c>
      <c r="N13" s="61">
        <v>9</v>
      </c>
      <c r="O13" s="17">
        <f>IF(N13="","",N13/$E$8)</f>
        <v>0.5</v>
      </c>
      <c r="P13" s="17">
        <f t="shared" si="1"/>
        <v>0.78260869565217395</v>
      </c>
      <c r="Q13" s="29" t="str">
        <f t="shared" si="2"/>
        <v>призер</v>
      </c>
      <c r="R13" s="62" t="s">
        <v>61</v>
      </c>
      <c r="S13" s="63" t="s">
        <v>60</v>
      </c>
      <c r="T13" s="36"/>
      <c r="U13" s="9"/>
      <c r="V13" s="9"/>
    </row>
    <row r="14" spans="1:25">
      <c r="A14" s="6">
        <v>4</v>
      </c>
      <c r="B14" s="19" t="s">
        <v>15</v>
      </c>
      <c r="C14" s="56" t="s">
        <v>95</v>
      </c>
      <c r="D14" s="56" t="s">
        <v>86</v>
      </c>
      <c r="E14" s="56" t="s">
        <v>99</v>
      </c>
      <c r="F14" s="65" t="s">
        <v>30</v>
      </c>
      <c r="G14" s="24">
        <v>38405</v>
      </c>
      <c r="H14" s="64" t="s">
        <v>68</v>
      </c>
      <c r="I14" s="64" t="s">
        <v>26</v>
      </c>
      <c r="J14" s="62" t="s">
        <v>58</v>
      </c>
      <c r="K14" s="62" t="s">
        <v>57</v>
      </c>
      <c r="L14" s="65" t="s">
        <v>62</v>
      </c>
      <c r="M14" s="60" t="s">
        <v>72</v>
      </c>
      <c r="N14" s="61">
        <v>3</v>
      </c>
      <c r="O14" s="17">
        <v>0.17</v>
      </c>
      <c r="P14" s="17">
        <v>0.26</v>
      </c>
      <c r="Q14" s="72" t="s">
        <v>75</v>
      </c>
      <c r="R14" s="62" t="s">
        <v>61</v>
      </c>
      <c r="S14" s="63" t="s">
        <v>60</v>
      </c>
    </row>
    <row r="15" spans="1:25">
      <c r="A15" s="6">
        <v>5</v>
      </c>
      <c r="B15" s="19" t="s">
        <v>15</v>
      </c>
      <c r="C15" s="56" t="s">
        <v>96</v>
      </c>
      <c r="D15" s="56" t="s">
        <v>98</v>
      </c>
      <c r="E15" s="56"/>
      <c r="F15" s="65" t="s">
        <v>30</v>
      </c>
      <c r="G15" s="24">
        <v>38747</v>
      </c>
      <c r="H15" s="64" t="s">
        <v>68</v>
      </c>
      <c r="I15" s="64" t="s">
        <v>26</v>
      </c>
      <c r="J15" s="62" t="s">
        <v>58</v>
      </c>
      <c r="K15" s="62" t="s">
        <v>57</v>
      </c>
      <c r="L15" s="65" t="s">
        <v>62</v>
      </c>
      <c r="M15" s="60" t="s">
        <v>73</v>
      </c>
      <c r="N15" s="61">
        <v>4</v>
      </c>
      <c r="O15" s="17">
        <v>0.22</v>
      </c>
      <c r="P15" s="17">
        <v>0.35</v>
      </c>
      <c r="Q15" s="72" t="s">
        <v>75</v>
      </c>
      <c r="R15" s="62" t="s">
        <v>61</v>
      </c>
      <c r="S15" s="63" t="s">
        <v>60</v>
      </c>
    </row>
    <row r="16" spans="1:25">
      <c r="A16" s="6">
        <v>6</v>
      </c>
      <c r="B16" s="19" t="s">
        <v>15</v>
      </c>
      <c r="C16" s="56" t="s">
        <v>85</v>
      </c>
      <c r="D16" s="56" t="s">
        <v>87</v>
      </c>
      <c r="E16" s="56" t="s">
        <v>86</v>
      </c>
      <c r="F16" s="20" t="s">
        <v>31</v>
      </c>
      <c r="G16" s="24">
        <v>38546</v>
      </c>
      <c r="H16" s="64" t="s">
        <v>68</v>
      </c>
      <c r="I16" s="28" t="s">
        <v>32</v>
      </c>
      <c r="J16" s="62" t="s">
        <v>58</v>
      </c>
      <c r="K16" s="62" t="s">
        <v>57</v>
      </c>
      <c r="L16" s="65" t="s">
        <v>62</v>
      </c>
      <c r="M16" s="60" t="s">
        <v>74</v>
      </c>
      <c r="N16" s="23">
        <v>2</v>
      </c>
      <c r="O16" s="17">
        <f t="shared" si="0"/>
        <v>0.1111111111111111</v>
      </c>
      <c r="P16" s="17">
        <f t="shared" si="1"/>
        <v>0.17391304347826086</v>
      </c>
      <c r="Q16" s="29" t="str">
        <f t="shared" si="2"/>
        <v>участник</v>
      </c>
      <c r="R16" s="62" t="s">
        <v>61</v>
      </c>
      <c r="S16" s="63" t="s">
        <v>60</v>
      </c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6" priority="4" stopIfTrue="1">
      <formula>ISBLANK(C3)</formula>
    </cfRule>
  </conditionalFormatting>
  <conditionalFormatting sqref="C4">
    <cfRule type="expression" dxfId="15" priority="3" stopIfTrue="1">
      <formula>ISBLANK(C4)</formula>
    </cfRule>
  </conditionalFormatting>
  <conditionalFormatting sqref="C7">
    <cfRule type="expression" dxfId="14" priority="2" stopIfTrue="1">
      <formula>ISBLANK(C7)</formula>
    </cfRule>
  </conditionalFormatting>
  <conditionalFormatting sqref="E8">
    <cfRule type="expression" dxfId="13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tabSelected="1" topLeftCell="B1" workbookViewId="0">
      <selection activeCell="G23" sqref="G23"/>
    </sheetView>
  </sheetViews>
  <sheetFormatPr defaultRowHeight="12.75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5" ht="12.75" customHeight="1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4</v>
      </c>
    </row>
    <row r="3" spans="1:25">
      <c r="A3" s="31" t="s">
        <v>0</v>
      </c>
      <c r="B3" s="30"/>
      <c r="C3" s="31" t="s">
        <v>65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>
      <c r="A4" s="31" t="s">
        <v>27</v>
      </c>
      <c r="B4" s="30"/>
      <c r="C4" s="31" t="s">
        <v>57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1</v>
      </c>
    </row>
    <row r="5" spans="1:25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2</v>
      </c>
    </row>
    <row r="6" spans="1:25">
      <c r="A6" s="31" t="s">
        <v>7</v>
      </c>
      <c r="B6" s="30"/>
      <c r="C6" s="31">
        <v>9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>
      <c r="A7" s="31" t="s">
        <v>9</v>
      </c>
      <c r="B7" s="30"/>
      <c r="C7" s="32">
        <v>43753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0.5</v>
      </c>
    </row>
    <row r="8" spans="1:25">
      <c r="A8" s="9"/>
      <c r="B8" s="9"/>
      <c r="C8" s="67" t="s">
        <v>34</v>
      </c>
      <c r="D8" s="67"/>
      <c r="E8" s="31">
        <v>18</v>
      </c>
      <c r="F8" s="9"/>
      <c r="G8" s="9"/>
      <c r="H8" s="9"/>
      <c r="I8" s="9"/>
      <c r="J8" s="9"/>
      <c r="K8" s="5" t="s">
        <v>16</v>
      </c>
      <c r="L8" s="4">
        <f>MAX(N11:N60)</f>
        <v>10.5</v>
      </c>
      <c r="M8" s="38" t="str">
        <f>IF(L8*100/E8&gt;=50,"победитель","участник")</f>
        <v>победитель</v>
      </c>
      <c r="Q8" s="46">
        <f>S7-45%</f>
        <v>4.9999999999999989E-2</v>
      </c>
      <c r="R8" s="42" t="s">
        <v>36</v>
      </c>
      <c r="S8" s="47">
        <f>IF((S2*Q8)&gt;0,(S2*Q8),0)</f>
        <v>0.19999999999999996</v>
      </c>
      <c r="T8" s="41"/>
    </row>
    <row r="9" spans="1:25" ht="12.75" customHeight="1">
      <c r="A9" s="7"/>
      <c r="B9" s="8"/>
      <c r="C9" s="68" t="s">
        <v>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71" t="s">
        <v>3</v>
      </c>
      <c r="S9" s="71"/>
    </row>
    <row r="10" spans="1:25" ht="76.5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>
      <c r="A11" s="6">
        <v>1</v>
      </c>
      <c r="B11" s="19" t="s">
        <v>15</v>
      </c>
      <c r="C11" s="56" t="s">
        <v>100</v>
      </c>
      <c r="D11" s="56" t="s">
        <v>94</v>
      </c>
      <c r="E11" s="56" t="s">
        <v>86</v>
      </c>
      <c r="F11" s="65" t="s">
        <v>31</v>
      </c>
      <c r="G11" s="24">
        <v>38165</v>
      </c>
      <c r="H11" s="64" t="s">
        <v>68</v>
      </c>
      <c r="I11" s="64" t="s">
        <v>26</v>
      </c>
      <c r="J11" s="62" t="s">
        <v>58</v>
      </c>
      <c r="K11" s="62" t="s">
        <v>57</v>
      </c>
      <c r="L11" s="65" t="s">
        <v>64</v>
      </c>
      <c r="M11" s="60" t="s">
        <v>76</v>
      </c>
      <c r="N11" s="61">
        <v>10.5</v>
      </c>
      <c r="O11" s="17">
        <f t="shared" ref="O11:O12" si="0">IF(N11="","",N11/$E$8)</f>
        <v>0.58333333333333337</v>
      </c>
      <c r="P11" s="17">
        <f t="shared" ref="P11:P12" si="1">IF(N11="","",N11/$L$8)</f>
        <v>1</v>
      </c>
      <c r="Q11" s="29" t="str">
        <f t="shared" ref="Q11:Q12" si="2">IF(N11="","",IF($L$8=N11,$M$8,IF(O11&gt;=50%,"призер","участник")))</f>
        <v>победитель</v>
      </c>
      <c r="R11" s="62" t="s">
        <v>61</v>
      </c>
      <c r="S11" s="18" t="s">
        <v>60</v>
      </c>
    </row>
    <row r="12" spans="1:25" s="11" customFormat="1" ht="12.95" customHeight="1">
      <c r="A12" s="6">
        <v>2</v>
      </c>
      <c r="B12" s="19" t="s">
        <v>15</v>
      </c>
      <c r="C12" s="56" t="s">
        <v>85</v>
      </c>
      <c r="D12" s="56" t="s">
        <v>89</v>
      </c>
      <c r="E12" s="56" t="s">
        <v>101</v>
      </c>
      <c r="F12" s="65" t="s">
        <v>31</v>
      </c>
      <c r="G12" s="24">
        <v>38077</v>
      </c>
      <c r="H12" s="64" t="s">
        <v>68</v>
      </c>
      <c r="I12" s="64" t="s">
        <v>26</v>
      </c>
      <c r="J12" s="62" t="s">
        <v>58</v>
      </c>
      <c r="K12" s="62" t="s">
        <v>57</v>
      </c>
      <c r="L12" s="65" t="s">
        <v>63</v>
      </c>
      <c r="M12" s="60" t="s">
        <v>77</v>
      </c>
      <c r="N12" s="61">
        <v>9.5</v>
      </c>
      <c r="O12" s="17">
        <f t="shared" si="0"/>
        <v>0.52777777777777779</v>
      </c>
      <c r="P12" s="17">
        <f t="shared" si="1"/>
        <v>0.90476190476190477</v>
      </c>
      <c r="Q12" s="29" t="str">
        <f t="shared" si="2"/>
        <v>призер</v>
      </c>
      <c r="R12" s="62" t="s">
        <v>61</v>
      </c>
      <c r="S12" s="63" t="s">
        <v>60</v>
      </c>
    </row>
    <row r="13" spans="1:25">
      <c r="A13" s="6">
        <v>3</v>
      </c>
      <c r="B13" s="19" t="s">
        <v>15</v>
      </c>
      <c r="C13" s="56" t="s">
        <v>99</v>
      </c>
      <c r="D13" s="56" t="s">
        <v>92</v>
      </c>
      <c r="E13" s="56" t="s">
        <v>88</v>
      </c>
      <c r="F13" s="26" t="s">
        <v>31</v>
      </c>
      <c r="G13" s="25">
        <v>38296</v>
      </c>
      <c r="H13" s="64" t="s">
        <v>68</v>
      </c>
      <c r="I13" s="28" t="s">
        <v>26</v>
      </c>
      <c r="J13" s="58" t="s">
        <v>58</v>
      </c>
      <c r="K13" s="58" t="s">
        <v>57</v>
      </c>
      <c r="L13" s="59" t="s">
        <v>64</v>
      </c>
      <c r="M13" s="60" t="s">
        <v>78</v>
      </c>
      <c r="N13" s="23">
        <v>6</v>
      </c>
      <c r="O13" s="17">
        <f t="shared" ref="O13:O42" si="3">IF(N13="","",N13/$E$8)</f>
        <v>0.33333333333333331</v>
      </c>
      <c r="P13" s="17">
        <f t="shared" ref="P13:P42" si="4">IF(N13="","",N13/$L$8)</f>
        <v>0.5714285714285714</v>
      </c>
      <c r="Q13" s="29" t="str">
        <f t="shared" ref="Q13:Q42" si="5">IF(N13="","",IF($L$8=N13,$M$8,IF(O13&gt;=50%,"призер","участник")))</f>
        <v>участник</v>
      </c>
      <c r="R13" s="62" t="s">
        <v>61</v>
      </c>
      <c r="S13" s="63" t="s">
        <v>60</v>
      </c>
      <c r="T13" s="36"/>
      <c r="U13" s="9"/>
      <c r="V13" s="9"/>
    </row>
    <row r="14" spans="1:25">
      <c r="A14" s="6">
        <v>4</v>
      </c>
      <c r="B14" s="19" t="s">
        <v>15</v>
      </c>
      <c r="C14" s="56" t="s">
        <v>86</v>
      </c>
      <c r="D14" s="56" t="s">
        <v>88</v>
      </c>
      <c r="E14" s="56" t="s">
        <v>96</v>
      </c>
      <c r="F14" s="20" t="s">
        <v>30</v>
      </c>
      <c r="G14" s="24">
        <v>38033</v>
      </c>
      <c r="H14" s="64" t="s">
        <v>68</v>
      </c>
      <c r="I14" s="28" t="s">
        <v>26</v>
      </c>
      <c r="J14" s="62" t="s">
        <v>58</v>
      </c>
      <c r="K14" s="62" t="s">
        <v>57</v>
      </c>
      <c r="L14" s="65" t="s">
        <v>63</v>
      </c>
      <c r="M14" s="60" t="s">
        <v>79</v>
      </c>
      <c r="N14" s="23">
        <v>4</v>
      </c>
      <c r="O14" s="17">
        <f t="shared" si="3"/>
        <v>0.22222222222222221</v>
      </c>
      <c r="P14" s="17">
        <f t="shared" si="4"/>
        <v>0.38095238095238093</v>
      </c>
      <c r="Q14" s="29" t="str">
        <f t="shared" si="5"/>
        <v>участник</v>
      </c>
      <c r="R14" s="62" t="s">
        <v>61</v>
      </c>
      <c r="S14" s="63" t="s">
        <v>60</v>
      </c>
    </row>
    <row r="15" spans="1:25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3"/>
        <v/>
      </c>
      <c r="P15" s="17" t="str">
        <f t="shared" si="4"/>
        <v/>
      </c>
      <c r="Q15" s="29" t="str">
        <f t="shared" si="5"/>
        <v/>
      </c>
      <c r="R15" s="13"/>
      <c r="S15" s="18"/>
    </row>
    <row r="16" spans="1:25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3"/>
        <v/>
      </c>
      <c r="P16" s="17" t="str">
        <f t="shared" si="4"/>
        <v/>
      </c>
      <c r="Q16" s="29" t="str">
        <f t="shared" si="5"/>
        <v/>
      </c>
      <c r="R16" s="13"/>
      <c r="S16" s="18"/>
    </row>
    <row r="17" spans="1:19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3"/>
        <v/>
      </c>
      <c r="P17" s="17" t="str">
        <f t="shared" si="4"/>
        <v/>
      </c>
      <c r="Q17" s="29" t="str">
        <f t="shared" si="5"/>
        <v/>
      </c>
      <c r="R17" s="13"/>
      <c r="S17" s="18"/>
    </row>
    <row r="18" spans="1:19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3"/>
        <v/>
      </c>
      <c r="P18" s="17" t="str">
        <f t="shared" si="4"/>
        <v/>
      </c>
      <c r="Q18" s="29" t="str">
        <f t="shared" si="5"/>
        <v/>
      </c>
      <c r="R18" s="13"/>
      <c r="S18" s="18"/>
    </row>
    <row r="19" spans="1:19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3"/>
        <v/>
      </c>
      <c r="P19" s="17" t="str">
        <f t="shared" si="4"/>
        <v/>
      </c>
      <c r="Q19" s="29" t="str">
        <f t="shared" si="5"/>
        <v/>
      </c>
      <c r="R19" s="13"/>
      <c r="S19" s="18"/>
    </row>
    <row r="20" spans="1:19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3"/>
        <v/>
      </c>
      <c r="P20" s="17" t="str">
        <f t="shared" si="4"/>
        <v/>
      </c>
      <c r="Q20" s="29" t="str">
        <f t="shared" si="5"/>
        <v/>
      </c>
      <c r="R20" s="13"/>
      <c r="S20" s="18"/>
    </row>
    <row r="21" spans="1:19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3"/>
        <v/>
      </c>
      <c r="P21" s="17" t="str">
        <f t="shared" si="4"/>
        <v/>
      </c>
      <c r="Q21" s="29" t="str">
        <f t="shared" si="5"/>
        <v/>
      </c>
      <c r="R21" s="13"/>
      <c r="S21" s="18"/>
    </row>
    <row r="22" spans="1:19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3"/>
        <v/>
      </c>
      <c r="P22" s="17" t="str">
        <f t="shared" si="4"/>
        <v/>
      </c>
      <c r="Q22" s="29" t="str">
        <f t="shared" si="5"/>
        <v/>
      </c>
      <c r="R22" s="13"/>
      <c r="S22" s="18"/>
    </row>
    <row r="23" spans="1:19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3"/>
        <v/>
      </c>
      <c r="P23" s="17" t="str">
        <f t="shared" si="4"/>
        <v/>
      </c>
      <c r="Q23" s="29" t="str">
        <f t="shared" si="5"/>
        <v/>
      </c>
      <c r="R23" s="13"/>
      <c r="S23" s="18"/>
    </row>
    <row r="24" spans="1:19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3"/>
        <v/>
      </c>
      <c r="P24" s="17" t="str">
        <f t="shared" si="4"/>
        <v/>
      </c>
      <c r="Q24" s="29" t="str">
        <f t="shared" si="5"/>
        <v/>
      </c>
      <c r="R24" s="13"/>
      <c r="S24" s="18"/>
    </row>
    <row r="25" spans="1:19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3"/>
        <v/>
      </c>
      <c r="P25" s="17" t="str">
        <f t="shared" si="4"/>
        <v/>
      </c>
      <c r="Q25" s="29" t="str">
        <f t="shared" si="5"/>
        <v/>
      </c>
      <c r="R25" s="13"/>
      <c r="S25" s="18"/>
    </row>
    <row r="26" spans="1:19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3"/>
        <v/>
      </c>
      <c r="P26" s="17" t="str">
        <f t="shared" si="4"/>
        <v/>
      </c>
      <c r="Q26" s="29" t="str">
        <f t="shared" si="5"/>
        <v/>
      </c>
      <c r="R26" s="13"/>
      <c r="S26" s="18"/>
    </row>
    <row r="27" spans="1:19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3"/>
        <v/>
      </c>
      <c r="P27" s="17" t="str">
        <f t="shared" si="4"/>
        <v/>
      </c>
      <c r="Q27" s="29" t="str">
        <f t="shared" si="5"/>
        <v/>
      </c>
      <c r="R27" s="13"/>
      <c r="S27" s="18"/>
    </row>
    <row r="28" spans="1:19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3"/>
        <v/>
      </c>
      <c r="P28" s="17" t="str">
        <f t="shared" si="4"/>
        <v/>
      </c>
      <c r="Q28" s="29" t="str">
        <f t="shared" si="5"/>
        <v/>
      </c>
      <c r="R28" s="13"/>
      <c r="S28" s="18"/>
    </row>
    <row r="29" spans="1:19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3"/>
        <v/>
      </c>
      <c r="P29" s="17" t="str">
        <f t="shared" si="4"/>
        <v/>
      </c>
      <c r="Q29" s="29" t="str">
        <f t="shared" si="5"/>
        <v/>
      </c>
      <c r="R29" s="13"/>
      <c r="S29" s="18"/>
    </row>
    <row r="30" spans="1:19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3"/>
        <v/>
      </c>
      <c r="P30" s="17" t="str">
        <f t="shared" si="4"/>
        <v/>
      </c>
      <c r="Q30" s="29" t="str">
        <f t="shared" si="5"/>
        <v/>
      </c>
      <c r="R30" s="13"/>
      <c r="S30" s="18"/>
    </row>
    <row r="31" spans="1:19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3"/>
        <v/>
      </c>
      <c r="P31" s="17" t="str">
        <f t="shared" si="4"/>
        <v/>
      </c>
      <c r="Q31" s="29" t="str">
        <f t="shared" si="5"/>
        <v/>
      </c>
      <c r="R31" s="13"/>
      <c r="S31" s="18"/>
    </row>
    <row r="32" spans="1:19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3"/>
        <v/>
      </c>
      <c r="P32" s="17" t="str">
        <f t="shared" si="4"/>
        <v/>
      </c>
      <c r="Q32" s="29" t="str">
        <f t="shared" si="5"/>
        <v/>
      </c>
      <c r="R32" s="13"/>
      <c r="S32" s="18"/>
    </row>
    <row r="33" spans="1:19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3"/>
        <v/>
      </c>
      <c r="P33" s="17" t="str">
        <f t="shared" si="4"/>
        <v/>
      </c>
      <c r="Q33" s="29" t="str">
        <f t="shared" si="5"/>
        <v/>
      </c>
      <c r="R33" s="13"/>
      <c r="S33" s="18"/>
    </row>
    <row r="34" spans="1:19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3"/>
        <v/>
      </c>
      <c r="P34" s="17" t="str">
        <f t="shared" si="4"/>
        <v/>
      </c>
      <c r="Q34" s="29" t="str">
        <f t="shared" si="5"/>
        <v/>
      </c>
      <c r="R34" s="13"/>
      <c r="S34" s="18"/>
    </row>
    <row r="35" spans="1:19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3"/>
        <v/>
      </c>
      <c r="P35" s="17" t="str">
        <f t="shared" si="4"/>
        <v/>
      </c>
      <c r="Q35" s="29" t="str">
        <f t="shared" si="5"/>
        <v/>
      </c>
      <c r="R35" s="13"/>
      <c r="S35" s="18"/>
    </row>
    <row r="36" spans="1:19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3"/>
        <v/>
      </c>
      <c r="P36" s="17" t="str">
        <f t="shared" si="4"/>
        <v/>
      </c>
      <c r="Q36" s="29" t="str">
        <f t="shared" si="5"/>
        <v/>
      </c>
      <c r="R36" s="13"/>
      <c r="S36" s="18"/>
    </row>
    <row r="37" spans="1:19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3"/>
        <v/>
      </c>
      <c r="P37" s="17" t="str">
        <f t="shared" si="4"/>
        <v/>
      </c>
      <c r="Q37" s="29" t="str">
        <f t="shared" si="5"/>
        <v/>
      </c>
      <c r="R37" s="13"/>
      <c r="S37" s="18"/>
    </row>
    <row r="38" spans="1:19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3"/>
        <v/>
      </c>
      <c r="P38" s="17" t="str">
        <f t="shared" si="4"/>
        <v/>
      </c>
      <c r="Q38" s="29" t="str">
        <f t="shared" si="5"/>
        <v/>
      </c>
      <c r="R38" s="13"/>
      <c r="S38" s="18"/>
    </row>
    <row r="39" spans="1:19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3"/>
        <v/>
      </c>
      <c r="P39" s="17" t="str">
        <f t="shared" si="4"/>
        <v/>
      </c>
      <c r="Q39" s="29" t="str">
        <f t="shared" si="5"/>
        <v/>
      </c>
      <c r="R39" s="13"/>
      <c r="S39" s="18"/>
    </row>
    <row r="40" spans="1:19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3"/>
        <v/>
      </c>
      <c r="P40" s="17" t="str">
        <f t="shared" si="4"/>
        <v/>
      </c>
      <c r="Q40" s="29" t="str">
        <f t="shared" si="5"/>
        <v/>
      </c>
      <c r="R40" s="13"/>
      <c r="S40" s="18"/>
    </row>
    <row r="41" spans="1:19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3"/>
        <v/>
      </c>
      <c r="P41" s="17" t="str">
        <f t="shared" si="4"/>
        <v/>
      </c>
      <c r="Q41" s="29" t="str">
        <f t="shared" si="5"/>
        <v/>
      </c>
      <c r="R41" s="13"/>
      <c r="S41" s="18"/>
    </row>
    <row r="42" spans="1:19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3"/>
        <v/>
      </c>
      <c r="P42" s="17" t="str">
        <f t="shared" si="4"/>
        <v/>
      </c>
      <c r="Q42" s="29" t="str">
        <f t="shared" si="5"/>
        <v/>
      </c>
      <c r="R42" s="13"/>
      <c r="S42" s="18"/>
    </row>
    <row r="43" spans="1:19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6">IF(N43="","",N43/$E$8)</f>
        <v/>
      </c>
      <c r="P43" s="17" t="str">
        <f t="shared" ref="P43:P60" si="7">IF(N43="","",N43/$L$8)</f>
        <v/>
      </c>
      <c r="Q43" s="29" t="str">
        <f t="shared" ref="Q43:Q60" si="8">IF(N43="","",IF($L$8=N43,$M$8,IF(O43&gt;=50%,"призер","участник")))</f>
        <v/>
      </c>
      <c r="R43" s="13"/>
      <c r="S43" s="18"/>
    </row>
    <row r="44" spans="1:19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6"/>
        <v/>
      </c>
      <c r="P44" s="17" t="str">
        <f t="shared" si="7"/>
        <v/>
      </c>
      <c r="Q44" s="29" t="str">
        <f t="shared" si="8"/>
        <v/>
      </c>
      <c r="R44" s="13"/>
      <c r="S44" s="18"/>
    </row>
    <row r="45" spans="1:19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6"/>
        <v/>
      </c>
      <c r="P45" s="17" t="str">
        <f t="shared" si="7"/>
        <v/>
      </c>
      <c r="Q45" s="29" t="str">
        <f t="shared" si="8"/>
        <v/>
      </c>
      <c r="R45" s="13"/>
      <c r="S45" s="18"/>
    </row>
    <row r="46" spans="1:19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6"/>
        <v/>
      </c>
      <c r="P46" s="17" t="str">
        <f t="shared" si="7"/>
        <v/>
      </c>
      <c r="Q46" s="29" t="str">
        <f t="shared" si="8"/>
        <v/>
      </c>
      <c r="R46" s="13"/>
      <c r="S46" s="18"/>
    </row>
    <row r="47" spans="1:19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6"/>
        <v/>
      </c>
      <c r="P47" s="17" t="str">
        <f t="shared" si="7"/>
        <v/>
      </c>
      <c r="Q47" s="29" t="str">
        <f t="shared" si="8"/>
        <v/>
      </c>
      <c r="R47" s="13"/>
      <c r="S47" s="18"/>
    </row>
    <row r="48" spans="1:19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6"/>
        <v/>
      </c>
      <c r="P48" s="17" t="str">
        <f t="shared" si="7"/>
        <v/>
      </c>
      <c r="Q48" s="29" t="str">
        <f t="shared" si="8"/>
        <v/>
      </c>
      <c r="R48" s="13"/>
      <c r="S48" s="18"/>
    </row>
    <row r="49" spans="1:19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6"/>
        <v/>
      </c>
      <c r="P49" s="17" t="str">
        <f t="shared" si="7"/>
        <v/>
      </c>
      <c r="Q49" s="29" t="str">
        <f t="shared" si="8"/>
        <v/>
      </c>
      <c r="R49" s="13"/>
      <c r="S49" s="18"/>
    </row>
    <row r="50" spans="1:19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6"/>
        <v/>
      </c>
      <c r="P50" s="17" t="str">
        <f t="shared" si="7"/>
        <v/>
      </c>
      <c r="Q50" s="29" t="str">
        <f t="shared" si="8"/>
        <v/>
      </c>
      <c r="R50" s="13"/>
      <c r="S50" s="18"/>
    </row>
    <row r="51" spans="1:19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6"/>
        <v/>
      </c>
      <c r="P51" s="17" t="str">
        <f t="shared" si="7"/>
        <v/>
      </c>
      <c r="Q51" s="29" t="str">
        <f t="shared" si="8"/>
        <v/>
      </c>
      <c r="R51" s="13"/>
      <c r="S51" s="18"/>
    </row>
    <row r="52" spans="1:19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6"/>
        <v/>
      </c>
      <c r="P52" s="17" t="str">
        <f t="shared" si="7"/>
        <v/>
      </c>
      <c r="Q52" s="29" t="str">
        <f t="shared" si="8"/>
        <v/>
      </c>
      <c r="R52" s="13"/>
      <c r="S52" s="18"/>
    </row>
    <row r="53" spans="1:19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6"/>
        <v/>
      </c>
      <c r="P53" s="17" t="str">
        <f t="shared" si="7"/>
        <v/>
      </c>
      <c r="Q53" s="29" t="str">
        <f t="shared" si="8"/>
        <v/>
      </c>
      <c r="R53" s="13"/>
      <c r="S53" s="18"/>
    </row>
    <row r="54" spans="1:19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6"/>
        <v/>
      </c>
      <c r="P54" s="17" t="str">
        <f t="shared" si="7"/>
        <v/>
      </c>
      <c r="Q54" s="29" t="str">
        <f t="shared" si="8"/>
        <v/>
      </c>
      <c r="R54" s="13"/>
      <c r="S54" s="18"/>
    </row>
    <row r="55" spans="1:19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6"/>
        <v/>
      </c>
      <c r="P55" s="17" t="str">
        <f t="shared" si="7"/>
        <v/>
      </c>
      <c r="Q55" s="29" t="str">
        <f t="shared" si="8"/>
        <v/>
      </c>
      <c r="R55" s="13"/>
      <c r="S55" s="18"/>
    </row>
    <row r="56" spans="1:19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6"/>
        <v/>
      </c>
      <c r="P56" s="17" t="str">
        <f t="shared" si="7"/>
        <v/>
      </c>
      <c r="Q56" s="29" t="str">
        <f t="shared" si="8"/>
        <v/>
      </c>
      <c r="R56" s="13"/>
      <c r="S56" s="18"/>
    </row>
    <row r="57" spans="1:19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6"/>
        <v/>
      </c>
      <c r="P57" s="17" t="str">
        <f t="shared" si="7"/>
        <v/>
      </c>
      <c r="Q57" s="29" t="str">
        <f t="shared" si="8"/>
        <v/>
      </c>
      <c r="R57" s="13"/>
      <c r="S57" s="18"/>
    </row>
    <row r="58" spans="1:19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6"/>
        <v/>
      </c>
      <c r="P58" s="17" t="str">
        <f t="shared" si="7"/>
        <v/>
      </c>
      <c r="Q58" s="29" t="str">
        <f t="shared" si="8"/>
        <v/>
      </c>
      <c r="R58" s="13"/>
      <c r="S58" s="18"/>
    </row>
    <row r="59" spans="1:19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6"/>
        <v/>
      </c>
      <c r="P59" s="17" t="str">
        <f t="shared" si="7"/>
        <v/>
      </c>
      <c r="Q59" s="29" t="str">
        <f t="shared" si="8"/>
        <v/>
      </c>
      <c r="R59" s="13"/>
      <c r="S59" s="18"/>
    </row>
    <row r="60" spans="1:19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6"/>
        <v/>
      </c>
      <c r="P60" s="17" t="str">
        <f t="shared" si="7"/>
        <v/>
      </c>
      <c r="Q60" s="29" t="str">
        <f t="shared" si="8"/>
        <v/>
      </c>
      <c r="R60" s="13"/>
      <c r="S60" s="18"/>
    </row>
    <row r="62" spans="1:19">
      <c r="B62" s="37" t="s">
        <v>33</v>
      </c>
    </row>
  </sheetData>
  <protectedRanges>
    <protectedRange sqref="O13:O60" name="Диапазон1_3_1"/>
    <protectedRange sqref="P13:P60" name="Диапазон1_1_1_1"/>
    <protectedRange sqref="Q13:Q60" name="Диапазон1_2_1_1_1"/>
    <protectedRange sqref="O11:O12" name="Диапазон1_3_1_1"/>
    <protectedRange sqref="P11:P12" name="Диапазон1_1_1_1_1"/>
    <protectedRange sqref="Q11:Q12" name="Диапазон1_2_1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2" priority="5" stopIfTrue="1">
      <formula>ISBLANK(C3)</formula>
    </cfRule>
  </conditionalFormatting>
  <conditionalFormatting sqref="C4">
    <cfRule type="expression" dxfId="11" priority="4" stopIfTrue="1">
      <formula>ISBLANK(C4)</formula>
    </cfRule>
  </conditionalFormatting>
  <conditionalFormatting sqref="C7">
    <cfRule type="expression" dxfId="10" priority="3" stopIfTrue="1">
      <formula>ISBLANK(C7)</formula>
    </cfRule>
  </conditionalFormatting>
  <conditionalFormatting sqref="E8">
    <cfRule type="expression" dxfId="9" priority="2" stopIfTrue="1">
      <formula>ISBLANK(E8)</formula>
    </cfRule>
  </conditionalFormatting>
  <conditionalFormatting sqref="C7">
    <cfRule type="expression" dxfId="8" priority="1" stopIfTrue="1">
      <formula>ISBLANK(C7)</formula>
    </cfRule>
  </conditionalFormatting>
  <dataValidations count="3">
    <dataValidation allowBlank="1" showInputMessage="1" showErrorMessage="1" sqref="E5:E6 A3:A7 F7 E8 G3:G7 B10:G10 C9 A9 C3:C7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Инструкция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'2 класс'!school_type</vt:lpstr>
      <vt:lpstr>'3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2019-09-13T11:58:47Z</cp:lastPrinted>
  <dcterms:created xsi:type="dcterms:W3CDTF">2007-11-07T20:16:05Z</dcterms:created>
  <dcterms:modified xsi:type="dcterms:W3CDTF">2019-10-29T08:11:48Z</dcterms:modified>
</cp:coreProperties>
</file>